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4C8C7777-8A80-4B9E-92E3-D5536623F93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costo anno 2025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22" l="1"/>
  <c r="I24" i="22"/>
  <c r="I16" i="22"/>
  <c r="I15" i="22"/>
  <c r="I14" i="22"/>
  <c r="I13" i="22"/>
  <c r="I12" i="22"/>
  <c r="I10" i="22"/>
  <c r="I11" i="22"/>
  <c r="I9" i="22"/>
  <c r="E23" i="22"/>
  <c r="E24" i="22" s="1"/>
  <c r="H38" i="22"/>
  <c r="H39" i="22" s="1"/>
  <c r="I17" i="22" l="1"/>
  <c r="H28" i="22" s="1"/>
  <c r="H29" i="22" l="1"/>
</calcChain>
</file>

<file path=xl/sharedStrings.xml><?xml version="1.0" encoding="utf-8"?>
<sst xmlns="http://schemas.openxmlformats.org/spreadsheetml/2006/main" count="74" uniqueCount="37">
  <si>
    <t>IGIENE AMBIENTALE  - FISE ASSOAMBIENTE</t>
  </si>
  <si>
    <t>Operai</t>
  </si>
  <si>
    <t>Livello 2A</t>
  </si>
  <si>
    <t>Livello 3A</t>
  </si>
  <si>
    <t>Livello 3B</t>
  </si>
  <si>
    <t>Livello 4A</t>
  </si>
  <si>
    <t>Livello 4B</t>
  </si>
  <si>
    <t>Livello 5A</t>
  </si>
  <si>
    <t>Livello 3</t>
  </si>
  <si>
    <t>Livello 8</t>
  </si>
  <si>
    <t>PULIZIA - SERVIZI INTEGRATI/MULTISERVIZI</t>
  </si>
  <si>
    <t>Mansione</t>
  </si>
  <si>
    <t>Livello di inquadramento</t>
  </si>
  <si>
    <t>Costo complessivo</t>
  </si>
  <si>
    <t xml:space="preserve"> </t>
  </si>
  <si>
    <t>Livello 5B</t>
  </si>
  <si>
    <t>Differenza</t>
  </si>
  <si>
    <t>Ticket buoni pasto</t>
  </si>
  <si>
    <t>Totale</t>
  </si>
  <si>
    <t>Impiegato</t>
  </si>
  <si>
    <t>Livello 8Q</t>
  </si>
  <si>
    <t>Livello 6B</t>
  </si>
  <si>
    <t>Livello 7B</t>
  </si>
  <si>
    <t xml:space="preserve">Coordinatore </t>
  </si>
  <si>
    <t>Totale costi per livelli</t>
  </si>
  <si>
    <t>Lavoro interinali</t>
  </si>
  <si>
    <t>Altri costi del lavoro</t>
  </si>
  <si>
    <t>Indumenti da lavoro</t>
  </si>
  <si>
    <t>Spese per vaccini e visite mediche</t>
  </si>
  <si>
    <t xml:space="preserve">Indennità di lavaggio </t>
  </si>
  <si>
    <t>Costi relativi a Prevabiente e f.do bilaterale</t>
  </si>
  <si>
    <t>Livello J</t>
  </si>
  <si>
    <t xml:space="preserve">ANNO 2025 - UNITA' A TEMPO INDETERMINATO </t>
  </si>
  <si>
    <t>SALERNO PULITA SPA - COSTO COMPLESSIVO DEL PERSONALE ANNO 2025</t>
  </si>
  <si>
    <t xml:space="preserve">ANNO 2025 - UNITA' A TEMPO DETERMINATO </t>
  </si>
  <si>
    <t>Costi Bilancio 2025</t>
  </si>
  <si>
    <t>CCNL PER OPERAI AGRICOLTORI E FLOROVIVAISTI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</si>
</sst>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2" fillId="0" borderId="0" xfId="0" applyFont="1"/>
    <xf numFmtId="42" fontId="4" fillId="2" borderId="10" xfId="1" applyNumberFormat="1" applyFont="1" applyFill="1" applyBorder="1"/>
    <xf numFmtId="42" fontId="0" fillId="0" borderId="0" xfId="0" applyNumberFormat="1"/>
    <xf numFmtId="0" fontId="4" fillId="2" borderId="13" xfId="1" applyFont="1" applyFill="1" applyBorder="1"/>
    <xf numFmtId="0" fontId="4" fillId="2" borderId="11" xfId="1" applyFont="1" applyFill="1" applyBorder="1"/>
    <xf numFmtId="44" fontId="0" fillId="0" borderId="0" xfId="0" applyNumberFormat="1"/>
    <xf numFmtId="42" fontId="8" fillId="0" borderId="0" xfId="0" applyNumberFormat="1" applyFont="1"/>
    <xf numFmtId="42" fontId="4" fillId="2" borderId="14" xfId="1" applyNumberFormat="1" applyFont="1" applyFill="1" applyBorder="1"/>
    <xf numFmtId="0" fontId="0" fillId="0" borderId="11" xfId="0" applyBorder="1"/>
    <xf numFmtId="0" fontId="8" fillId="0" borderId="0" xfId="0" applyFont="1"/>
    <xf numFmtId="42" fontId="4" fillId="2" borderId="1" xfId="1" applyNumberFormat="1" applyFont="1" applyFill="1" applyBorder="1"/>
    <xf numFmtId="42" fontId="5" fillId="2" borderId="15" xfId="1" applyNumberFormat="1" applyFont="1" applyFill="1" applyBorder="1"/>
    <xf numFmtId="0" fontId="3" fillId="0" borderId="8" xfId="0" applyFont="1" applyBorder="1"/>
    <xf numFmtId="0" fontId="3" fillId="0" borderId="13" xfId="0" applyFont="1" applyBorder="1"/>
    <xf numFmtId="0" fontId="3" fillId="0" borderId="13" xfId="0" applyFont="1" applyBorder="1" applyAlignment="1">
      <alignment wrapText="1"/>
    </xf>
    <xf numFmtId="0" fontId="5" fillId="2" borderId="12" xfId="1" applyFont="1" applyFill="1" applyBorder="1" applyAlignment="1">
      <alignment horizontal="right"/>
    </xf>
    <xf numFmtId="0" fontId="9" fillId="0" borderId="8" xfId="0" applyFont="1" applyBorder="1"/>
    <xf numFmtId="0" fontId="5" fillId="2" borderId="11" xfId="1" applyFont="1" applyFill="1" applyBorder="1" applyAlignment="1">
      <alignment horizontal="right"/>
    </xf>
    <xf numFmtId="42" fontId="0" fillId="0" borderId="10" xfId="0" applyNumberFormat="1" applyBorder="1"/>
    <xf numFmtId="0" fontId="10" fillId="0" borderId="11" xfId="0" applyFont="1" applyBorder="1" applyAlignment="1">
      <alignment horizontal="right"/>
    </xf>
    <xf numFmtId="42" fontId="12" fillId="2" borderId="14" xfId="1" applyNumberFormat="1" applyFont="1" applyFill="1" applyBorder="1"/>
    <xf numFmtId="42" fontId="12" fillId="2" borderId="1" xfId="1" applyNumberFormat="1" applyFont="1" applyFill="1" applyBorder="1"/>
    <xf numFmtId="0" fontId="4" fillId="2" borderId="16" xfId="1" applyFont="1" applyFill="1" applyBorder="1"/>
    <xf numFmtId="42" fontId="4" fillId="2" borderId="17" xfId="1" applyNumberFormat="1" applyFont="1" applyFill="1" applyBorder="1"/>
    <xf numFmtId="42" fontId="4" fillId="2" borderId="18" xfId="1" applyNumberFormat="1" applyFont="1" applyFill="1" applyBorder="1"/>
    <xf numFmtId="0" fontId="5" fillId="2" borderId="19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42" fontId="12" fillId="2" borderId="17" xfId="1" applyNumberFormat="1" applyFont="1" applyFill="1" applyBorder="1"/>
    <xf numFmtId="42" fontId="12" fillId="2" borderId="18" xfId="1" applyNumberFormat="1" applyFont="1" applyFill="1" applyBorder="1"/>
    <xf numFmtId="0" fontId="5" fillId="2" borderId="22" xfId="1" applyFont="1" applyFill="1" applyBorder="1" applyAlignment="1">
      <alignment horizontal="center" vertical="center" wrapText="1"/>
    </xf>
    <xf numFmtId="164" fontId="4" fillId="2" borderId="16" xfId="2" applyNumberFormat="1" applyFont="1" applyFill="1" applyBorder="1"/>
    <xf numFmtId="0" fontId="3" fillId="0" borderId="17" xfId="0" applyFont="1" applyBorder="1"/>
    <xf numFmtId="164" fontId="4" fillId="2" borderId="18" xfId="2" applyNumberFormat="1" applyFont="1" applyFill="1" applyBorder="1"/>
    <xf numFmtId="0" fontId="4" fillId="2" borderId="8" xfId="1" applyFont="1" applyFill="1" applyBorder="1"/>
    <xf numFmtId="42" fontId="4" fillId="2" borderId="9" xfId="1" applyNumberFormat="1" applyFont="1" applyFill="1" applyBorder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3">
    <cellStyle name="Migliaia" xfId="2" builtinId="3"/>
    <cellStyle name="Normale" xfId="0" builtinId="0"/>
    <cellStyle name="Normale 2 2" xfId="1" xr:uid="{00000000-0005-0000-0000-000002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41"/>
  <sheetViews>
    <sheetView tabSelected="1" topLeftCell="A19" workbookViewId="0">
      <selection activeCell="L21" sqref="L21"/>
    </sheetView>
  </sheetViews>
  <sheetFormatPr defaultRowHeight="15" x14ac:dyDescent="0.25"/>
  <cols>
    <col min="2" max="2" width="7.5703125" style="2" customWidth="1"/>
    <col min="3" max="5" width="21.7109375" customWidth="1"/>
    <col min="6" max="6" width="10.7109375" customWidth="1"/>
    <col min="7" max="7" width="29.42578125" customWidth="1"/>
    <col min="8" max="9" width="21.7109375" customWidth="1"/>
  </cols>
  <sheetData>
    <row r="1" spans="2:9" ht="15.75" thickBot="1" x14ac:dyDescent="0.3"/>
    <row r="2" spans="2:9" ht="23.1" customHeight="1" x14ac:dyDescent="0.25">
      <c r="C2" s="41" t="s">
        <v>33</v>
      </c>
      <c r="D2" s="42"/>
      <c r="E2" s="42"/>
      <c r="F2" s="42"/>
      <c r="G2" s="42"/>
      <c r="H2" s="42"/>
      <c r="I2" s="43"/>
    </row>
    <row r="3" spans="2:9" ht="23.1" customHeight="1" thickBot="1" x14ac:dyDescent="0.3">
      <c r="C3" s="44"/>
      <c r="D3" s="45"/>
      <c r="E3" s="45"/>
      <c r="F3" s="45"/>
      <c r="G3" s="45"/>
      <c r="H3" s="45"/>
      <c r="I3" s="46"/>
    </row>
    <row r="4" spans="2:9" x14ac:dyDescent="0.25">
      <c r="D4" s="2"/>
      <c r="E4" s="2"/>
      <c r="F4" s="2"/>
      <c r="G4" s="2"/>
      <c r="H4" s="2"/>
      <c r="I4" s="2"/>
    </row>
    <row r="5" spans="2:9" ht="15.75" thickBot="1" x14ac:dyDescent="0.3">
      <c r="D5" s="2"/>
      <c r="E5" s="2"/>
      <c r="F5" s="2"/>
      <c r="G5" s="2"/>
      <c r="H5" s="2"/>
      <c r="I5" s="2"/>
    </row>
    <row r="6" spans="2:9" ht="21" customHeight="1" x14ac:dyDescent="0.25">
      <c r="B6"/>
      <c r="C6" s="47" t="s">
        <v>32</v>
      </c>
      <c r="D6" s="48"/>
      <c r="E6" s="49"/>
      <c r="G6" s="47" t="s">
        <v>32</v>
      </c>
      <c r="H6" s="48"/>
      <c r="I6" s="49"/>
    </row>
    <row r="7" spans="2:9" ht="21" customHeight="1" thickBot="1" x14ac:dyDescent="0.3">
      <c r="B7"/>
      <c r="C7" s="38" t="s">
        <v>0</v>
      </c>
      <c r="D7" s="39"/>
      <c r="E7" s="40"/>
      <c r="G7" s="38" t="s">
        <v>0</v>
      </c>
      <c r="H7" s="39"/>
      <c r="I7" s="40"/>
    </row>
    <row r="8" spans="2:9" ht="35.25" thickBot="1" x14ac:dyDescent="0.3">
      <c r="B8"/>
      <c r="C8" s="27" t="s">
        <v>11</v>
      </c>
      <c r="D8" s="28" t="s">
        <v>12</v>
      </c>
      <c r="E8" s="29" t="s">
        <v>13</v>
      </c>
      <c r="G8" s="28" t="s">
        <v>11</v>
      </c>
      <c r="H8" s="32" t="s">
        <v>12</v>
      </c>
      <c r="I8" s="29" t="s">
        <v>13</v>
      </c>
    </row>
    <row r="9" spans="2:9" ht="15.75" x14ac:dyDescent="0.25">
      <c r="B9"/>
      <c r="C9" s="36" t="s">
        <v>19</v>
      </c>
      <c r="D9" s="37" t="s">
        <v>6</v>
      </c>
      <c r="E9" s="3">
        <v>87807.2</v>
      </c>
      <c r="G9" s="24" t="s">
        <v>1</v>
      </c>
      <c r="H9" s="30" t="s">
        <v>31</v>
      </c>
      <c r="I9" s="31">
        <f>633490.44+61261</f>
        <v>694751.44</v>
      </c>
    </row>
    <row r="10" spans="2:9" ht="15.75" x14ac:dyDescent="0.25">
      <c r="B10"/>
      <c r="C10" s="5" t="s">
        <v>19</v>
      </c>
      <c r="D10" s="12" t="s">
        <v>5</v>
      </c>
      <c r="E10" s="9">
        <v>186599.2</v>
      </c>
      <c r="G10" s="5" t="s">
        <v>1</v>
      </c>
      <c r="H10" s="23" t="s">
        <v>2</v>
      </c>
      <c r="I10" s="22">
        <f>915441.98+64178</f>
        <v>979619.98</v>
      </c>
    </row>
    <row r="11" spans="2:9" ht="15.75" x14ac:dyDescent="0.25">
      <c r="B11"/>
      <c r="C11" s="5" t="s">
        <v>19</v>
      </c>
      <c r="D11" s="12" t="s">
        <v>15</v>
      </c>
      <c r="E11" s="9">
        <v>144970</v>
      </c>
      <c r="G11" s="5" t="s">
        <v>1</v>
      </c>
      <c r="H11" s="23" t="s">
        <v>4</v>
      </c>
      <c r="I11" s="22">
        <f>2940439.68+201286</f>
        <v>3141725.68</v>
      </c>
    </row>
    <row r="12" spans="2:9" ht="15.75" x14ac:dyDescent="0.25">
      <c r="B12"/>
      <c r="C12" s="5" t="s">
        <v>19</v>
      </c>
      <c r="D12" s="12" t="s">
        <v>7</v>
      </c>
      <c r="E12" s="9">
        <v>381089.75</v>
      </c>
      <c r="G12" s="5" t="s">
        <v>1</v>
      </c>
      <c r="H12" s="23" t="s">
        <v>3</v>
      </c>
      <c r="I12" s="22">
        <f>6209943.45890333+411325</f>
        <v>6621268.4589033304</v>
      </c>
    </row>
    <row r="13" spans="2:9" ht="15.75" x14ac:dyDescent="0.25">
      <c r="B13"/>
      <c r="C13" s="5" t="s">
        <v>19</v>
      </c>
      <c r="D13" s="12" t="s">
        <v>21</v>
      </c>
      <c r="E13" s="9">
        <v>220016.5</v>
      </c>
      <c r="G13" s="5" t="s">
        <v>1</v>
      </c>
      <c r="H13" s="23" t="s">
        <v>6</v>
      </c>
      <c r="I13" s="22">
        <f>87772+5834</f>
        <v>93606</v>
      </c>
    </row>
    <row r="14" spans="2:9" ht="15.75" x14ac:dyDescent="0.25">
      <c r="B14"/>
      <c r="C14" s="5" t="s">
        <v>19</v>
      </c>
      <c r="D14" s="12" t="s">
        <v>22</v>
      </c>
      <c r="E14" s="9">
        <v>361918.83999999997</v>
      </c>
      <c r="G14" s="5" t="s">
        <v>1</v>
      </c>
      <c r="H14" s="23" t="s">
        <v>5</v>
      </c>
      <c r="I14" s="22">
        <f>1712941.93333333+99185</f>
        <v>1812126.9333333301</v>
      </c>
    </row>
    <row r="15" spans="2:9" ht="15.75" x14ac:dyDescent="0.25">
      <c r="B15"/>
      <c r="C15" s="5" t="s">
        <v>19</v>
      </c>
      <c r="D15" s="12" t="s">
        <v>9</v>
      </c>
      <c r="E15" s="9">
        <v>549985.49</v>
      </c>
      <c r="G15" s="5" t="s">
        <v>1</v>
      </c>
      <c r="H15" s="23" t="s">
        <v>15</v>
      </c>
      <c r="I15" s="22">
        <f>624451.25+37924</f>
        <v>662375.25</v>
      </c>
    </row>
    <row r="16" spans="2:9" ht="15.75" x14ac:dyDescent="0.25">
      <c r="B16"/>
      <c r="C16" s="5" t="s">
        <v>23</v>
      </c>
      <c r="D16" s="12" t="s">
        <v>20</v>
      </c>
      <c r="E16" s="9">
        <v>205706.505</v>
      </c>
      <c r="G16" s="5" t="s">
        <v>1</v>
      </c>
      <c r="H16" s="23" t="s">
        <v>7</v>
      </c>
      <c r="I16" s="22">
        <f>710894.4+40841</f>
        <v>751735.4</v>
      </c>
    </row>
    <row r="17" spans="2:9" ht="18" thickBot="1" x14ac:dyDescent="0.35">
      <c r="B17"/>
      <c r="C17" s="6"/>
      <c r="D17" s="17" t="s">
        <v>18</v>
      </c>
      <c r="E17" s="13">
        <f>SUM(E8:E16)</f>
        <v>2138093.4849999999</v>
      </c>
      <c r="G17" s="10"/>
      <c r="H17" s="17" t="s">
        <v>18</v>
      </c>
      <c r="I17" s="13">
        <f>SUM(I9:I16)</f>
        <v>14757209.142236659</v>
      </c>
    </row>
    <row r="18" spans="2:9" x14ac:dyDescent="0.25">
      <c r="B18"/>
    </row>
    <row r="19" spans="2:9" ht="15.75" thickBot="1" x14ac:dyDescent="0.3">
      <c r="B19"/>
    </row>
    <row r="20" spans="2:9" ht="24" customHeight="1" x14ac:dyDescent="0.25">
      <c r="B20"/>
      <c r="C20" s="47" t="s">
        <v>32</v>
      </c>
      <c r="D20" s="48"/>
      <c r="E20" s="49"/>
      <c r="G20" s="47" t="s">
        <v>34</v>
      </c>
      <c r="H20" s="48"/>
      <c r="I20" s="49"/>
    </row>
    <row r="21" spans="2:9" ht="24" customHeight="1" thickBot="1" x14ac:dyDescent="0.3">
      <c r="C21" s="38" t="s">
        <v>10</v>
      </c>
      <c r="D21" s="39"/>
      <c r="E21" s="40"/>
      <c r="G21" s="50" t="s">
        <v>36</v>
      </c>
      <c r="H21" s="51"/>
      <c r="I21" s="52"/>
    </row>
    <row r="22" spans="2:9" ht="34.5" customHeight="1" thickBot="1" x14ac:dyDescent="0.3">
      <c r="B22"/>
      <c r="C22" s="28" t="s">
        <v>11</v>
      </c>
      <c r="D22" s="32" t="s">
        <v>12</v>
      </c>
      <c r="E22" s="29" t="s">
        <v>13</v>
      </c>
      <c r="G22" s="28" t="s">
        <v>11</v>
      </c>
      <c r="H22" s="32" t="s">
        <v>12</v>
      </c>
      <c r="I22" s="29" t="s">
        <v>13</v>
      </c>
    </row>
    <row r="23" spans="2:9" ht="15.75" x14ac:dyDescent="0.25">
      <c r="B23"/>
      <c r="C23" s="24" t="s">
        <v>1</v>
      </c>
      <c r="D23" s="25" t="s">
        <v>8</v>
      </c>
      <c r="E23" s="26">
        <f>1378829-45000</f>
        <v>1333829</v>
      </c>
      <c r="G23" s="33" t="s">
        <v>1</v>
      </c>
      <c r="H23" s="34"/>
      <c r="I23" s="35">
        <v>1028647</v>
      </c>
    </row>
    <row r="24" spans="2:9" ht="18" thickBot="1" x14ac:dyDescent="0.35">
      <c r="B24"/>
      <c r="C24" s="10"/>
      <c r="D24" s="17" t="s">
        <v>18</v>
      </c>
      <c r="E24" s="13">
        <f>SUM(E23:E23)</f>
        <v>1333829</v>
      </c>
      <c r="F24" s="1"/>
      <c r="G24" s="10"/>
      <c r="H24" s="17" t="s">
        <v>18</v>
      </c>
      <c r="I24" s="13">
        <f>SUM(I23)</f>
        <v>1028647</v>
      </c>
    </row>
    <row r="25" spans="2:9" x14ac:dyDescent="0.25">
      <c r="B25"/>
      <c r="E25" s="7" t="s">
        <v>14</v>
      </c>
    </row>
    <row r="26" spans="2:9" ht="15.75" thickBot="1" x14ac:dyDescent="0.3">
      <c r="B26"/>
      <c r="E26" s="7"/>
    </row>
    <row r="27" spans="2:9" ht="15.75" x14ac:dyDescent="0.25">
      <c r="D27" s="11"/>
      <c r="E27" s="8"/>
      <c r="G27" s="14" t="s">
        <v>35</v>
      </c>
      <c r="H27" s="3">
        <v>20876872</v>
      </c>
    </row>
    <row r="28" spans="2:9" ht="15.75" x14ac:dyDescent="0.25">
      <c r="D28" s="11"/>
      <c r="E28" s="8"/>
      <c r="G28" s="15" t="s">
        <v>24</v>
      </c>
      <c r="H28" s="9">
        <f>E17+I17+E24+I24</f>
        <v>19257778.627236661</v>
      </c>
    </row>
    <row r="29" spans="2:9" ht="18" thickBot="1" x14ac:dyDescent="0.35">
      <c r="G29" s="21" t="s">
        <v>16</v>
      </c>
      <c r="H29" s="13">
        <f>H27-H28</f>
        <v>1619093.3727633394</v>
      </c>
    </row>
    <row r="31" spans="2:9" ht="15.75" thickBot="1" x14ac:dyDescent="0.3"/>
    <row r="32" spans="2:9" ht="15.75" x14ac:dyDescent="0.25">
      <c r="G32" s="18" t="s">
        <v>26</v>
      </c>
      <c r="H32" s="20"/>
    </row>
    <row r="33" spans="5:8" ht="25.5" customHeight="1" x14ac:dyDescent="0.25">
      <c r="G33" s="15" t="s">
        <v>17</v>
      </c>
      <c r="H33" s="9">
        <v>497390</v>
      </c>
    </row>
    <row r="34" spans="5:8" ht="15.75" x14ac:dyDescent="0.25">
      <c r="G34" s="15" t="s">
        <v>27</v>
      </c>
      <c r="H34" s="9">
        <v>145527</v>
      </c>
    </row>
    <row r="35" spans="5:8" ht="27.75" customHeight="1" x14ac:dyDescent="0.25">
      <c r="G35" s="16" t="s">
        <v>28</v>
      </c>
      <c r="H35" s="9">
        <v>66596</v>
      </c>
    </row>
    <row r="36" spans="5:8" ht="14.45" customHeight="1" x14ac:dyDescent="0.25">
      <c r="G36" s="15" t="s">
        <v>29</v>
      </c>
      <c r="H36" s="9">
        <v>199690</v>
      </c>
    </row>
    <row r="37" spans="5:8" ht="15.75" x14ac:dyDescent="0.25">
      <c r="G37" s="15" t="s">
        <v>25</v>
      </c>
      <c r="H37" s="9">
        <v>532988</v>
      </c>
    </row>
    <row r="38" spans="5:8" ht="31.5" x14ac:dyDescent="0.25">
      <c r="G38" s="16" t="s">
        <v>30</v>
      </c>
      <c r="H38" s="9">
        <f>10017+65653+87025+14207</f>
        <v>176902</v>
      </c>
    </row>
    <row r="39" spans="5:8" ht="18" thickBot="1" x14ac:dyDescent="0.35">
      <c r="G39" s="19" t="s">
        <v>18</v>
      </c>
      <c r="H39" s="13">
        <f>SUM(H32:H38)</f>
        <v>1619093</v>
      </c>
    </row>
    <row r="40" spans="5:8" x14ac:dyDescent="0.25">
      <c r="H40" s="4" t="s">
        <v>14</v>
      </c>
    </row>
    <row r="41" spans="5:8" x14ac:dyDescent="0.25">
      <c r="E41" s="1" t="s">
        <v>14</v>
      </c>
    </row>
  </sheetData>
  <mergeCells count="9">
    <mergeCell ref="C21:E21"/>
    <mergeCell ref="C2:I3"/>
    <mergeCell ref="C6:E6"/>
    <mergeCell ref="G6:I6"/>
    <mergeCell ref="C7:E7"/>
    <mergeCell ref="G7:I7"/>
    <mergeCell ref="C20:E20"/>
    <mergeCell ref="G20:I20"/>
    <mergeCell ref="G21:I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costo anno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 Fabiano</dc:creator>
  <cp:lastModifiedBy>utente</cp:lastModifiedBy>
  <dcterms:created xsi:type="dcterms:W3CDTF">2015-06-05T18:19:34Z</dcterms:created>
  <dcterms:modified xsi:type="dcterms:W3CDTF">2026-09-16T09:59:21Z</dcterms:modified>
</cp:coreProperties>
</file>